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470"/>
  </bookViews>
  <sheets>
    <sheet name="Лист2" sheetId="2" r:id="rId1"/>
    <sheet name="Лист1" sheetId="1" r:id="rId2"/>
  </sheets>
  <calcPr calcId="152511"/>
</workbook>
</file>

<file path=xl/calcChain.xml><?xml version="1.0" encoding="utf-8"?>
<calcChain xmlns="http://schemas.openxmlformats.org/spreadsheetml/2006/main">
  <c r="D13" i="2" l="1"/>
  <c r="D15" i="1"/>
  <c r="C12" i="2"/>
  <c r="E12" i="2"/>
  <c r="F12" i="2"/>
  <c r="D12" i="2"/>
  <c r="F10" i="1"/>
  <c r="E10" i="1"/>
  <c r="D11" i="1"/>
  <c r="F10" i="2"/>
  <c r="E10" i="2"/>
  <c r="C15" i="2" l="1"/>
  <c r="E9" i="2"/>
  <c r="C13" i="2"/>
  <c r="F11" i="1"/>
  <c r="F13" i="2" s="1"/>
  <c r="E11" i="1"/>
  <c r="E13" i="2"/>
  <c r="E16" i="2" s="1"/>
  <c r="E19" i="2" s="1"/>
  <c r="F9" i="2"/>
  <c r="D11" i="2"/>
  <c r="D14" i="2"/>
  <c r="C14" i="2"/>
  <c r="C10" i="2"/>
  <c r="C16" i="2" s="1"/>
  <c r="C15" i="1"/>
  <c r="C19" i="1"/>
  <c r="C24" i="1" s="1"/>
  <c r="C25" i="1" s="1"/>
  <c r="D19" i="1"/>
  <c r="E14" i="2"/>
  <c r="E17" i="2"/>
  <c r="F14" i="2"/>
  <c r="F17" i="2"/>
  <c r="C11" i="1"/>
  <c r="C16" i="1" s="1"/>
  <c r="C23" i="1"/>
  <c r="C22" i="1"/>
  <c r="C11" i="2" s="1"/>
  <c r="D23" i="1"/>
  <c r="D22" i="1"/>
  <c r="D24" i="1" s="1"/>
  <c r="D14" i="1"/>
  <c r="D16" i="2"/>
  <c r="D19" i="2" s="1"/>
  <c r="E24" i="1"/>
  <c r="F24" i="1"/>
  <c r="D17" i="2"/>
  <c r="D16" i="1"/>
  <c r="E16" i="1"/>
  <c r="E15" i="2" l="1"/>
  <c r="D15" i="2"/>
  <c r="D25" i="1"/>
  <c r="E25" i="1"/>
  <c r="C19" i="2"/>
  <c r="C17" i="2"/>
  <c r="C9" i="2"/>
  <c r="F16" i="2"/>
  <c r="D9" i="2"/>
  <c r="F16" i="1"/>
  <c r="F25" i="1" s="1"/>
  <c r="F19" i="2" l="1"/>
  <c r="F15" i="2"/>
</calcChain>
</file>

<file path=xl/sharedStrings.xml><?xml version="1.0" encoding="utf-8"?>
<sst xmlns="http://schemas.openxmlformats.org/spreadsheetml/2006/main" count="60" uniqueCount="39">
  <si>
    <t>Код ТПКВКМБ</t>
  </si>
  <si>
    <t>Найменування</t>
  </si>
  <si>
    <t>2022 рік</t>
  </si>
  <si>
    <t>Додаток 3</t>
  </si>
  <si>
    <t>грн.</t>
  </si>
  <si>
    <t>0100</t>
  </si>
  <si>
    <t>Державне управління</t>
  </si>
  <si>
    <t xml:space="preserve">Соціальний захист та соціальне забезпчення </t>
  </si>
  <si>
    <t>Культура і мистецтво</t>
  </si>
  <si>
    <t>Фізична культура і спорт</t>
  </si>
  <si>
    <t>Житлово-комунальне господарство</t>
  </si>
  <si>
    <t>Міжбюджетні трансферти</t>
  </si>
  <si>
    <t>Загальний фонд</t>
  </si>
  <si>
    <t>Спеціальний  фонд</t>
  </si>
  <si>
    <t>Код відомчої класифікації</t>
  </si>
  <si>
    <t>0200000</t>
  </si>
  <si>
    <t>Виконком районної у місті ради</t>
  </si>
  <si>
    <t>0800000</t>
  </si>
  <si>
    <t>Управління праці та соціального захисту населення виконкому районної у місті ради</t>
  </si>
  <si>
    <t>загальний фонд</t>
  </si>
  <si>
    <t>спеціальний фонд</t>
  </si>
  <si>
    <t>РАЗОМ:</t>
  </si>
  <si>
    <t>Додаток 2</t>
  </si>
  <si>
    <t>Завідувач загального відділу</t>
  </si>
  <si>
    <t>Олена Міщук</t>
  </si>
  <si>
    <t>Згідно з оригіналом.</t>
  </si>
  <si>
    <t>до прогнозу бюджету Тернівського району у місті Кривий Ріг на 2022, 2023 роки</t>
  </si>
  <si>
    <t>Показники, визначені у проєкті рішення районної у місті ради "Про бюджет Тернівського району у місті Кривий Ріг на 2021 рік"</t>
  </si>
  <si>
    <t>2023 рік</t>
  </si>
  <si>
    <t>гром бюджет благоустр+терцентр</t>
  </si>
  <si>
    <t>Індикативні прогнозні показники бюджету району на:</t>
  </si>
  <si>
    <t>Прогноз видатків та надання кредитів бюджету району за функціональною ознакою на 2022, 2023 роки</t>
  </si>
  <si>
    <t>Усього видатків по загальному фонду  бюджету району:</t>
  </si>
  <si>
    <t>Усього видатків по спеціальному фонду  бюджету району:</t>
  </si>
  <si>
    <t>УСЬОГО по загальному та спеціальному фонду  бюджету району:</t>
  </si>
  <si>
    <t>Прогноз видатків та надання кредитів головних розпорядників коштів  бюджету району на 2022, 2023 роки</t>
  </si>
  <si>
    <t>Прогнозні показники бюджету району на:</t>
  </si>
  <si>
    <t>Найменування головного розпорядника коштів  бюджету району</t>
  </si>
  <si>
    <t>Показники, визначені в проєкті  рішення районної у місті ради "Про внесення змін до показників   бюджеут Тернівського району у місті Кривому Розі Дніпропетровської області на  2020 рік"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</si>
</sst>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b/>
      <i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8" fillId="0" borderId="0" xfId="0" applyFont="1"/>
    <xf numFmtId="2" fontId="8" fillId="0" borderId="0" xfId="0" applyNumberFormat="1" applyFont="1" applyAlignment="1">
      <alignment horizontal="center"/>
    </xf>
    <xf numFmtId="4" fontId="9" fillId="0" borderId="1" xfId="0" applyNumberFormat="1" applyFont="1" applyBorder="1"/>
    <xf numFmtId="4" fontId="9" fillId="0" borderId="13" xfId="0" applyNumberFormat="1" applyFont="1" applyBorder="1"/>
    <xf numFmtId="4" fontId="9" fillId="0" borderId="7" xfId="0" applyNumberFormat="1" applyFont="1" applyBorder="1"/>
    <xf numFmtId="4" fontId="9" fillId="0" borderId="5" xfId="0" applyNumberFormat="1" applyFont="1" applyBorder="1"/>
    <xf numFmtId="4" fontId="10" fillId="0" borderId="15" xfId="0" applyNumberFormat="1" applyFont="1" applyBorder="1"/>
    <xf numFmtId="4" fontId="10" fillId="0" borderId="10" xfId="0" applyNumberFormat="1" applyFont="1" applyBorder="1"/>
    <xf numFmtId="0" fontId="11" fillId="0" borderId="10" xfId="0" applyFont="1" applyBorder="1" applyAlignment="1">
      <alignment horizontal="center"/>
    </xf>
    <xf numFmtId="0" fontId="11" fillId="0" borderId="0" xfId="0" applyFont="1"/>
    <xf numFmtId="4" fontId="11" fillId="0" borderId="13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center"/>
    </xf>
    <xf numFmtId="4" fontId="9" fillId="0" borderId="1" xfId="0" applyNumberFormat="1" applyFont="1" applyBorder="1" applyAlignment="1">
      <alignment horizontal="center"/>
    </xf>
    <xf numFmtId="4" fontId="13" fillId="0" borderId="1" xfId="0" applyNumberFormat="1" applyFont="1" applyBorder="1" applyAlignment="1">
      <alignment horizontal="center"/>
    </xf>
    <xf numFmtId="4" fontId="13" fillId="0" borderId="4" xfId="0" applyNumberFormat="1" applyFont="1" applyBorder="1" applyAlignment="1">
      <alignment horizontal="center"/>
    </xf>
    <xf numFmtId="4" fontId="9" fillId="0" borderId="5" xfId="0" applyNumberFormat="1" applyFont="1" applyBorder="1" applyAlignment="1">
      <alignment horizontal="center"/>
    </xf>
    <xf numFmtId="4" fontId="11" fillId="0" borderId="14" xfId="0" applyNumberFormat="1" applyFont="1" applyBorder="1" applyAlignment="1">
      <alignment horizontal="center"/>
    </xf>
    <xf numFmtId="4" fontId="11" fillId="0" borderId="5" xfId="0" applyNumberFormat="1" applyFont="1" applyBorder="1" applyAlignment="1">
      <alignment horizontal="center"/>
    </xf>
    <xf numFmtId="4" fontId="13" fillId="0" borderId="5" xfId="0" applyNumberFormat="1" applyFont="1" applyBorder="1" applyAlignment="1">
      <alignment horizontal="center"/>
    </xf>
    <xf numFmtId="4" fontId="13" fillId="0" borderId="19" xfId="0" applyNumberFormat="1" applyFont="1" applyBorder="1" applyAlignment="1">
      <alignment horizontal="center"/>
    </xf>
    <xf numFmtId="0" fontId="14" fillId="0" borderId="0" xfId="0" applyFont="1"/>
    <xf numFmtId="2" fontId="15" fillId="0" borderId="0" xfId="0" applyNumberFormat="1" applyFont="1"/>
    <xf numFmtId="0" fontId="15" fillId="0" borderId="0" xfId="0" applyFont="1"/>
    <xf numFmtId="0" fontId="5" fillId="0" borderId="0" xfId="0" applyFont="1" applyAlignment="1">
      <alignment horizontal="left" vertical="top" wrapText="1"/>
    </xf>
    <xf numFmtId="0" fontId="3" fillId="0" borderId="1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4" fontId="9" fillId="0" borderId="14" xfId="0" applyNumberFormat="1" applyFont="1" applyBorder="1"/>
    <xf numFmtId="0" fontId="2" fillId="3" borderId="2" xfId="0" applyFont="1" applyFill="1" applyBorder="1" applyAlignment="1">
      <alignment horizontal="center"/>
    </xf>
    <xf numFmtId="0" fontId="4" fillId="3" borderId="1" xfId="0" applyFont="1" applyFill="1" applyBorder="1" applyAlignment="1">
      <alignment vertical="center" wrapText="1"/>
    </xf>
    <xf numFmtId="4" fontId="4" fillId="3" borderId="1" xfId="0" applyNumberFormat="1" applyFont="1" applyFill="1" applyBorder="1" applyAlignment="1">
      <alignment horizontal="center"/>
    </xf>
    <xf numFmtId="49" fontId="3" fillId="3" borderId="17" xfId="0" applyNumberFormat="1" applyFont="1" applyFill="1" applyBorder="1" applyAlignment="1">
      <alignment horizontal="center"/>
    </xf>
    <xf numFmtId="0" fontId="3" fillId="3" borderId="18" xfId="0" applyFont="1" applyFill="1" applyBorder="1" applyAlignment="1">
      <alignment vertical="center" wrapText="1"/>
    </xf>
    <xf numFmtId="4" fontId="12" fillId="3" borderId="18" xfId="0" applyNumberFormat="1" applyFont="1" applyFill="1" applyBorder="1" applyAlignment="1">
      <alignment horizontal="center"/>
    </xf>
    <xf numFmtId="4" fontId="12" fillId="3" borderId="20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4" fontId="12" fillId="3" borderId="1" xfId="0" applyNumberFormat="1" applyFont="1" applyFill="1" applyBorder="1" applyAlignment="1">
      <alignment horizontal="center"/>
    </xf>
    <xf numFmtId="49" fontId="9" fillId="0" borderId="12" xfId="0" applyNumberFormat="1" applyFont="1" applyBorder="1" applyAlignment="1">
      <alignment horizontal="center"/>
    </xf>
    <xf numFmtId="0" fontId="9" fillId="0" borderId="13" xfId="0" applyFont="1" applyBorder="1"/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wrapText="1"/>
    </xf>
    <xf numFmtId="0" fontId="9" fillId="0" borderId="1" xfId="0" applyFont="1" applyBorder="1"/>
    <xf numFmtId="4" fontId="9" fillId="0" borderId="1" xfId="0" applyNumberFormat="1" applyFont="1" applyFill="1" applyBorder="1"/>
    <xf numFmtId="4" fontId="9" fillId="0" borderId="5" xfId="0" applyNumberFormat="1" applyFont="1" applyFill="1" applyBorder="1"/>
    <xf numFmtId="0" fontId="9" fillId="0" borderId="6" xfId="0" applyFont="1" applyBorder="1" applyAlignment="1">
      <alignment horizontal="center"/>
    </xf>
    <xf numFmtId="0" fontId="9" fillId="0" borderId="7" xfId="0" applyFont="1" applyBorder="1"/>
    <xf numFmtId="4" fontId="9" fillId="0" borderId="8" xfId="0" applyNumberFormat="1" applyFont="1" applyBorder="1"/>
    <xf numFmtId="0" fontId="10" fillId="0" borderId="21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4" fontId="10" fillId="0" borderId="11" xfId="0" applyNumberFormat="1" applyFont="1" applyBorder="1"/>
    <xf numFmtId="0" fontId="10" fillId="2" borderId="21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24" xfId="0" applyFont="1" applyFill="1" applyBorder="1" applyAlignment="1">
      <alignment horizontal="center"/>
    </xf>
    <xf numFmtId="4" fontId="10" fillId="0" borderId="16" xfId="0" applyNumberFormat="1" applyFont="1" applyBorder="1"/>
    <xf numFmtId="0" fontId="16" fillId="0" borderId="21" xfId="0" applyFont="1" applyFill="1" applyBorder="1" applyAlignment="1">
      <alignment horizontal="center" vertical="center" wrapText="1"/>
    </xf>
    <xf numFmtId="0" fontId="16" fillId="0" borderId="22" xfId="0" applyFont="1" applyFill="1" applyBorder="1" applyAlignment="1">
      <alignment horizontal="center" vertical="center" wrapText="1"/>
    </xf>
    <xf numFmtId="0" fontId="9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4" fontId="12" fillId="3" borderId="5" xfId="0" applyNumberFormat="1" applyFont="1" applyFill="1" applyBorder="1" applyAlignment="1">
      <alignment horizontal="center"/>
    </xf>
    <xf numFmtId="4" fontId="4" fillId="3" borderId="5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0" workbookViewId="0">
      <selection activeCell="F23" sqref="F23"/>
    </sheetView>
  </sheetViews>
  <sheetFormatPr defaultRowHeight="15" x14ac:dyDescent="0.25"/>
  <cols>
    <col min="1" max="1" width="9.7109375" customWidth="1"/>
    <col min="2" max="2" width="35" customWidth="1"/>
    <col min="3" max="3" width="21.28515625" customWidth="1"/>
    <col min="4" max="4" width="23.28515625" customWidth="1"/>
    <col min="5" max="5" width="17" customWidth="1"/>
    <col min="6" max="6" width="17.140625" customWidth="1"/>
  </cols>
  <sheetData>
    <row r="1" spans="1:6" s="5" customFormat="1" x14ac:dyDescent="0.25">
      <c r="E1" s="22" t="s">
        <v>22</v>
      </c>
    </row>
    <row r="2" spans="1:6" s="5" customFormat="1" ht="43.5" customHeight="1" x14ac:dyDescent="0.25">
      <c r="E2" s="52" t="s">
        <v>26</v>
      </c>
      <c r="F2" s="52"/>
    </row>
    <row r="3" spans="1:6" s="5" customFormat="1" ht="12" customHeight="1" x14ac:dyDescent="0.25"/>
    <row r="4" spans="1:6" s="5" customFormat="1" ht="29.25" customHeight="1" x14ac:dyDescent="0.25">
      <c r="B4" s="60" t="s">
        <v>35</v>
      </c>
      <c r="C4" s="60"/>
      <c r="D4" s="60"/>
      <c r="E4" s="60"/>
      <c r="F4" s="60"/>
    </row>
    <row r="5" spans="1:6" s="5" customFormat="1" ht="22.5" customHeight="1" thickBot="1" x14ac:dyDescent="0.3">
      <c r="B5" s="23"/>
      <c r="C5" s="23"/>
      <c r="D5" s="23"/>
      <c r="E5" s="23"/>
      <c r="F5" s="6" t="s">
        <v>4</v>
      </c>
    </row>
    <row r="6" spans="1:6" s="5" customFormat="1" ht="82.5" customHeight="1" x14ac:dyDescent="0.25">
      <c r="A6" s="53" t="s">
        <v>14</v>
      </c>
      <c r="B6" s="55" t="s">
        <v>37</v>
      </c>
      <c r="C6" s="57" t="s">
        <v>38</v>
      </c>
      <c r="D6" s="55" t="s">
        <v>27</v>
      </c>
      <c r="E6" s="55" t="s">
        <v>36</v>
      </c>
      <c r="F6" s="59"/>
    </row>
    <row r="7" spans="1:6" s="5" customFormat="1" ht="37.5" customHeight="1" thickBot="1" x14ac:dyDescent="0.3">
      <c r="A7" s="54"/>
      <c r="B7" s="56"/>
      <c r="C7" s="58"/>
      <c r="D7" s="56"/>
      <c r="E7" s="24" t="s">
        <v>2</v>
      </c>
      <c r="F7" s="25" t="s">
        <v>28</v>
      </c>
    </row>
    <row r="8" spans="1:6" s="5" customFormat="1" ht="15.75" thickBot="1" x14ac:dyDescent="0.3">
      <c r="A8" s="26">
        <v>1</v>
      </c>
      <c r="B8" s="27">
        <v>2</v>
      </c>
      <c r="C8" s="37">
        <v>3</v>
      </c>
      <c r="D8" s="27">
        <v>4</v>
      </c>
      <c r="E8" s="27">
        <v>5</v>
      </c>
      <c r="F8" s="28">
        <v>6</v>
      </c>
    </row>
    <row r="9" spans="1:6" s="6" customFormat="1" ht="20.25" customHeight="1" x14ac:dyDescent="0.25">
      <c r="A9" s="73" t="s">
        <v>15</v>
      </c>
      <c r="B9" s="74" t="s">
        <v>16</v>
      </c>
      <c r="C9" s="75">
        <f>C10+C11</f>
        <v>45860715</v>
      </c>
      <c r="D9" s="75">
        <f>D10+D11</f>
        <v>45152852</v>
      </c>
      <c r="E9" s="75">
        <f>E10+E11</f>
        <v>44177541</v>
      </c>
      <c r="F9" s="76">
        <f>F10+F11</f>
        <v>44632752</v>
      </c>
    </row>
    <row r="10" spans="1:6" s="5" customFormat="1" ht="17.25" customHeight="1" x14ac:dyDescent="0.25">
      <c r="A10" s="10"/>
      <c r="B10" s="9" t="s">
        <v>19</v>
      </c>
      <c r="C10" s="39">
        <f>39501708+3393992</f>
        <v>42895700</v>
      </c>
      <c r="D10" s="39">
        <v>43483391</v>
      </c>
      <c r="E10" s="39">
        <f>Лист1!E10+Лист1!E12+Лист1!E13+Лист1!E14</f>
        <v>44153541</v>
      </c>
      <c r="F10" s="45">
        <f>Лист1!F10+Лист1!F12+Лист1!F13+Лист1!F14</f>
        <v>44632752</v>
      </c>
    </row>
    <row r="11" spans="1:6" s="5" customFormat="1" ht="18" customHeight="1" x14ac:dyDescent="0.25">
      <c r="A11" s="10"/>
      <c r="B11" s="9" t="s">
        <v>20</v>
      </c>
      <c r="C11" s="40">
        <f>Лист1!C18+Лист1!C22</f>
        <v>2965015</v>
      </c>
      <c r="D11" s="40">
        <f>1638517+2634+28310</f>
        <v>1669461</v>
      </c>
      <c r="E11" s="40">
        <v>24000</v>
      </c>
      <c r="F11" s="46">
        <v>0</v>
      </c>
    </row>
    <row r="12" spans="1:6" s="6" customFormat="1" ht="43.5" customHeight="1" x14ac:dyDescent="0.25">
      <c r="A12" s="77" t="s">
        <v>17</v>
      </c>
      <c r="B12" s="78" t="s">
        <v>18</v>
      </c>
      <c r="C12" s="79">
        <f>C13+C14</f>
        <v>15983770</v>
      </c>
      <c r="D12" s="79">
        <f>D13+D14</f>
        <v>20012817</v>
      </c>
      <c r="E12" s="79">
        <f t="shared" ref="E12:F12" si="0">E13+E14</f>
        <v>22032447</v>
      </c>
      <c r="F12" s="103">
        <f t="shared" si="0"/>
        <v>23602290</v>
      </c>
    </row>
    <row r="13" spans="1:6" s="5" customFormat="1" ht="17.25" customHeight="1" x14ac:dyDescent="0.25">
      <c r="A13" s="10"/>
      <c r="B13" s="9" t="s">
        <v>19</v>
      </c>
      <c r="C13" s="40">
        <f>15256036+68564</f>
        <v>15324600</v>
      </c>
      <c r="D13" s="40">
        <f>19019261+184264</f>
        <v>19203525</v>
      </c>
      <c r="E13" s="41">
        <f>Лист1!E11</f>
        <v>21207787</v>
      </c>
      <c r="F13" s="44">
        <f>Лист1!F11</f>
        <v>22719443</v>
      </c>
    </row>
    <row r="14" spans="1:6" s="5" customFormat="1" ht="18" customHeight="1" x14ac:dyDescent="0.25">
      <c r="A14" s="10"/>
      <c r="B14" s="9" t="s">
        <v>20</v>
      </c>
      <c r="C14" s="40">
        <f>83581+575589</f>
        <v>659170</v>
      </c>
      <c r="D14" s="40">
        <f>Лист1!D19+53700</f>
        <v>809292</v>
      </c>
      <c r="E14" s="41">
        <f>Лист1!E19</f>
        <v>824660</v>
      </c>
      <c r="F14" s="44">
        <f>Лист1!F19</f>
        <v>882847</v>
      </c>
    </row>
    <row r="15" spans="1:6" s="5" customFormat="1" x14ac:dyDescent="0.25">
      <c r="A15" s="70"/>
      <c r="B15" s="71" t="s">
        <v>21</v>
      </c>
      <c r="C15" s="72">
        <f>C16+C17</f>
        <v>61844485</v>
      </c>
      <c r="D15" s="72">
        <f t="shared" ref="D15:F15" si="1">D16+D17</f>
        <v>65165669</v>
      </c>
      <c r="E15" s="72">
        <f t="shared" si="1"/>
        <v>66209988</v>
      </c>
      <c r="F15" s="104">
        <f t="shared" si="1"/>
        <v>68235042</v>
      </c>
    </row>
    <row r="16" spans="1:6" s="5" customFormat="1" ht="17.25" customHeight="1" x14ac:dyDescent="0.25">
      <c r="A16" s="10"/>
      <c r="B16" s="8" t="s">
        <v>19</v>
      </c>
      <c r="C16" s="42">
        <f t="shared" ref="C16:F17" si="2">C10+C13</f>
        <v>58220300</v>
      </c>
      <c r="D16" s="42">
        <f t="shared" si="2"/>
        <v>62686916</v>
      </c>
      <c r="E16" s="42">
        <f>E10+E13</f>
        <v>65361328</v>
      </c>
      <c r="F16" s="47">
        <f t="shared" si="2"/>
        <v>67352195</v>
      </c>
    </row>
    <row r="17" spans="1:6" s="5" customFormat="1" ht="18" customHeight="1" thickBot="1" x14ac:dyDescent="0.3">
      <c r="A17" s="11"/>
      <c r="B17" s="12" t="s">
        <v>20</v>
      </c>
      <c r="C17" s="43">
        <f>C11+C14</f>
        <v>3624185</v>
      </c>
      <c r="D17" s="43">
        <f t="shared" si="2"/>
        <v>2478753</v>
      </c>
      <c r="E17" s="43">
        <f>E11+E14</f>
        <v>848660</v>
      </c>
      <c r="F17" s="48">
        <f t="shared" si="2"/>
        <v>882847</v>
      </c>
    </row>
    <row r="18" spans="1:6" s="5" customFormat="1" x14ac:dyDescent="0.25">
      <c r="C18" s="38"/>
    </row>
    <row r="19" spans="1:6" s="29" customFormat="1" x14ac:dyDescent="0.25">
      <c r="C19" s="30">
        <f>C16+C17</f>
        <v>61844485</v>
      </c>
      <c r="D19" s="30">
        <f>D16+D17</f>
        <v>65165669</v>
      </c>
      <c r="E19" s="30">
        <f>E16+E17</f>
        <v>66209988</v>
      </c>
      <c r="F19" s="30">
        <f>F16+F17</f>
        <v>68235042</v>
      </c>
    </row>
    <row r="20" spans="1:6" s="6" customFormat="1" x14ac:dyDescent="0.25">
      <c r="A20" s="29" t="s">
        <v>25</v>
      </c>
      <c r="B20" s="49"/>
      <c r="C20" s="50"/>
      <c r="D20" s="51"/>
      <c r="E20" s="51"/>
      <c r="F20"/>
    </row>
    <row r="21" spans="1:6" x14ac:dyDescent="0.25">
      <c r="A21" s="29" t="s">
        <v>23</v>
      </c>
      <c r="B21" s="29"/>
      <c r="C21" s="29"/>
      <c r="D21" s="29"/>
      <c r="E21" s="29" t="s">
        <v>24</v>
      </c>
      <c r="F21" s="6"/>
    </row>
    <row r="22" spans="1:6" x14ac:dyDescent="0.25">
      <c r="A22" s="51"/>
      <c r="B22" s="51"/>
      <c r="C22" s="51"/>
      <c r="D22" s="51"/>
      <c r="E22" s="51"/>
    </row>
  </sheetData>
  <mergeCells count="7">
    <mergeCell ref="E2:F2"/>
    <mergeCell ref="A6:A7"/>
    <mergeCell ref="B6:B7"/>
    <mergeCell ref="C6:C7"/>
    <mergeCell ref="D6:D7"/>
    <mergeCell ref="E6:F6"/>
    <mergeCell ref="B4:F4"/>
  </mergeCells>
  <phoneticPr fontId="0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opLeftCell="A7" workbookViewId="0">
      <selection activeCell="E11" sqref="E11"/>
    </sheetView>
  </sheetViews>
  <sheetFormatPr defaultRowHeight="15" x14ac:dyDescent="0.25"/>
  <cols>
    <col min="1" max="1" width="12.140625" customWidth="1"/>
    <col min="2" max="2" width="47.140625" customWidth="1"/>
    <col min="3" max="3" width="21.42578125" customWidth="1"/>
    <col min="4" max="4" width="20.5703125" customWidth="1"/>
    <col min="5" max="5" width="15.28515625" customWidth="1"/>
    <col min="6" max="6" width="14.28515625" customWidth="1"/>
  </cols>
  <sheetData>
    <row r="1" spans="1:13" s="5" customFormat="1" x14ac:dyDescent="0.25">
      <c r="D1" s="6" t="s">
        <v>3</v>
      </c>
    </row>
    <row r="2" spans="1:13" s="5" customFormat="1" ht="27" customHeight="1" x14ac:dyDescent="0.25">
      <c r="D2" s="52" t="s">
        <v>26</v>
      </c>
      <c r="E2" s="52"/>
      <c r="F2" s="52"/>
    </row>
    <row r="3" spans="1:13" s="5" customFormat="1" ht="8.25" customHeight="1" x14ac:dyDescent="0.25"/>
    <row r="4" spans="1:13" s="5" customFormat="1" ht="16.5" customHeight="1" x14ac:dyDescent="0.25">
      <c r="A4" s="60" t="s">
        <v>31</v>
      </c>
      <c r="B4" s="60"/>
      <c r="C4" s="60"/>
      <c r="D4" s="60"/>
      <c r="E4" s="60"/>
      <c r="F4" s="60"/>
      <c r="G4" s="21"/>
      <c r="H4" s="21"/>
      <c r="I4" s="21"/>
      <c r="J4" s="21"/>
      <c r="K4" s="21"/>
      <c r="L4" s="21"/>
      <c r="M4" s="21"/>
    </row>
    <row r="5" spans="1:13" ht="12.75" customHeight="1" thickBot="1" x14ac:dyDescent="0.3">
      <c r="B5" s="4"/>
      <c r="C5" s="4"/>
      <c r="D5" s="4"/>
      <c r="E5" s="4"/>
      <c r="F5" s="2" t="s">
        <v>4</v>
      </c>
      <c r="G5" s="1"/>
      <c r="H5" s="1"/>
      <c r="I5" s="1"/>
      <c r="J5" s="1"/>
      <c r="K5" s="1"/>
      <c r="L5" s="1"/>
      <c r="M5" s="1"/>
    </row>
    <row r="6" spans="1:13" s="13" customFormat="1" ht="68.25" customHeight="1" x14ac:dyDescent="0.25">
      <c r="A6" s="64" t="s">
        <v>0</v>
      </c>
      <c r="B6" s="66" t="s">
        <v>1</v>
      </c>
      <c r="C6" s="57" t="s">
        <v>38</v>
      </c>
      <c r="D6" s="57" t="s">
        <v>27</v>
      </c>
      <c r="E6" s="57" t="s">
        <v>30</v>
      </c>
      <c r="F6" s="68"/>
    </row>
    <row r="7" spans="1:13" s="16" customFormat="1" ht="52.5" customHeight="1" x14ac:dyDescent="0.2">
      <c r="A7" s="65"/>
      <c r="B7" s="67"/>
      <c r="C7" s="58"/>
      <c r="D7" s="58"/>
      <c r="E7" s="14" t="s">
        <v>2</v>
      </c>
      <c r="F7" s="15" t="s">
        <v>28</v>
      </c>
    </row>
    <row r="8" spans="1:13" s="20" customFormat="1" ht="13.5" thickBot="1" x14ac:dyDescent="0.25">
      <c r="A8" s="17">
        <v>1</v>
      </c>
      <c r="B8" s="18">
        <v>2</v>
      </c>
      <c r="C8" s="18">
        <v>3</v>
      </c>
      <c r="D8" s="18">
        <v>4</v>
      </c>
      <c r="E8" s="18">
        <v>5</v>
      </c>
      <c r="F8" s="19">
        <v>6</v>
      </c>
    </row>
    <row r="9" spans="1:13" s="3" customFormat="1" ht="15.75" thickBot="1" x14ac:dyDescent="0.3">
      <c r="A9" s="61" t="s">
        <v>12</v>
      </c>
      <c r="B9" s="62"/>
      <c r="C9" s="62"/>
      <c r="D9" s="62"/>
      <c r="E9" s="62"/>
      <c r="F9" s="63"/>
    </row>
    <row r="10" spans="1:13" s="5" customFormat="1" x14ac:dyDescent="0.25">
      <c r="A10" s="80" t="s">
        <v>5</v>
      </c>
      <c r="B10" s="81" t="s">
        <v>6</v>
      </c>
      <c r="C10" s="32">
        <v>35139808</v>
      </c>
      <c r="D10" s="32">
        <v>38467425</v>
      </c>
      <c r="E10" s="32">
        <f>38651271+26762+54605+113209+5340</f>
        <v>38851187</v>
      </c>
      <c r="F10" s="69">
        <f>38838857+28180+57500+119211+5625</f>
        <v>39049373</v>
      </c>
    </row>
    <row r="11" spans="1:13" s="5" customFormat="1" ht="13.5" customHeight="1" x14ac:dyDescent="0.25">
      <c r="A11" s="82">
        <v>3000</v>
      </c>
      <c r="B11" s="83" t="s">
        <v>7</v>
      </c>
      <c r="C11" s="31">
        <f>15324600-68564</f>
        <v>15256036</v>
      </c>
      <c r="D11" s="31">
        <f>17907350+624211+487700</f>
        <v>19019261</v>
      </c>
      <c r="E11" s="31">
        <f>19993590+662912+517938+33347</f>
        <v>21207787</v>
      </c>
      <c r="F11" s="34">
        <f>21440895+698046+545388+35114</f>
        <v>22719443</v>
      </c>
    </row>
    <row r="12" spans="1:13" s="5" customFormat="1" x14ac:dyDescent="0.25">
      <c r="A12" s="82">
        <v>4000</v>
      </c>
      <c r="B12" s="84" t="s">
        <v>8</v>
      </c>
      <c r="C12" s="31">
        <v>151920</v>
      </c>
      <c r="D12" s="31">
        <v>211100</v>
      </c>
      <c r="E12" s="31">
        <v>224188</v>
      </c>
      <c r="F12" s="34">
        <v>236070</v>
      </c>
    </row>
    <row r="13" spans="1:13" s="5" customFormat="1" x14ac:dyDescent="0.25">
      <c r="A13" s="82">
        <v>5000</v>
      </c>
      <c r="B13" s="84" t="s">
        <v>9</v>
      </c>
      <c r="C13" s="85">
        <v>126700</v>
      </c>
      <c r="D13" s="85">
        <v>46400</v>
      </c>
      <c r="E13" s="85">
        <v>49277</v>
      </c>
      <c r="F13" s="86">
        <v>51889</v>
      </c>
    </row>
    <row r="14" spans="1:13" s="5" customFormat="1" x14ac:dyDescent="0.25">
      <c r="A14" s="82">
        <v>6000</v>
      </c>
      <c r="B14" s="84" t="s">
        <v>10</v>
      </c>
      <c r="C14" s="31">
        <v>4083280</v>
      </c>
      <c r="D14" s="31">
        <f>4733000+2300</f>
        <v>4735300</v>
      </c>
      <c r="E14" s="31">
        <v>5028889</v>
      </c>
      <c r="F14" s="34">
        <v>5295420</v>
      </c>
    </row>
    <row r="15" spans="1:13" s="5" customFormat="1" ht="16.5" customHeight="1" thickBot="1" x14ac:dyDescent="0.3">
      <c r="A15" s="87">
        <v>9000</v>
      </c>
      <c r="B15" s="88" t="s">
        <v>11</v>
      </c>
      <c r="C15" s="33">
        <f>3393992+68564</f>
        <v>3462556</v>
      </c>
      <c r="D15" s="33">
        <f>184264+23166</f>
        <v>207430</v>
      </c>
      <c r="E15" s="33">
        <v>0</v>
      </c>
      <c r="F15" s="89">
        <v>0</v>
      </c>
      <c r="H15" s="5" t="s">
        <v>29</v>
      </c>
    </row>
    <row r="16" spans="1:13" s="6" customFormat="1" ht="22.5" customHeight="1" thickBot="1" x14ac:dyDescent="0.3">
      <c r="A16" s="90" t="s">
        <v>32</v>
      </c>
      <c r="B16" s="91"/>
      <c r="C16" s="36">
        <f>C10+C11+C12+C13+C14+C15</f>
        <v>58220300</v>
      </c>
      <c r="D16" s="36">
        <f>D10+D11+D12+D13+D14+D15</f>
        <v>62686916</v>
      </c>
      <c r="E16" s="36">
        <f>E10+E11+E12+E13+E14+E15</f>
        <v>65361328</v>
      </c>
      <c r="F16" s="92">
        <f>F10+F11+F12+F13+F14+F15</f>
        <v>67352195</v>
      </c>
    </row>
    <row r="17" spans="1:8" s="7" customFormat="1" ht="15.75" thickBot="1" x14ac:dyDescent="0.3">
      <c r="A17" s="93" t="s">
        <v>13</v>
      </c>
      <c r="B17" s="94"/>
      <c r="C17" s="94"/>
      <c r="D17" s="94"/>
      <c r="E17" s="94"/>
      <c r="F17" s="95"/>
    </row>
    <row r="18" spans="1:8" s="5" customFormat="1" x14ac:dyDescent="0.25">
      <c r="A18" s="80" t="s">
        <v>5</v>
      </c>
      <c r="B18" s="81" t="s">
        <v>6</v>
      </c>
      <c r="C18" s="32">
        <v>2763205</v>
      </c>
      <c r="D18" s="32">
        <v>28310</v>
      </c>
      <c r="E18" s="32">
        <v>24000</v>
      </c>
      <c r="F18" s="69">
        <v>0</v>
      </c>
    </row>
    <row r="19" spans="1:8" s="5" customFormat="1" ht="15.75" customHeight="1" x14ac:dyDescent="0.25">
      <c r="A19" s="82">
        <v>3000</v>
      </c>
      <c r="B19" s="83" t="s">
        <v>7</v>
      </c>
      <c r="C19" s="31">
        <f>659170-83581</f>
        <v>575589</v>
      </c>
      <c r="D19" s="31">
        <f>755592</f>
        <v>755592</v>
      </c>
      <c r="E19" s="31">
        <v>824660</v>
      </c>
      <c r="F19" s="34">
        <v>882847</v>
      </c>
    </row>
    <row r="20" spans="1:8" s="5" customFormat="1" hidden="1" x14ac:dyDescent="0.25">
      <c r="A20" s="82">
        <v>4000</v>
      </c>
      <c r="B20" s="84" t="s">
        <v>8</v>
      </c>
      <c r="C20" s="31"/>
      <c r="D20" s="31"/>
      <c r="E20" s="31"/>
      <c r="F20" s="34"/>
    </row>
    <row r="21" spans="1:8" s="5" customFormat="1" hidden="1" x14ac:dyDescent="0.25">
      <c r="A21" s="82">
        <v>5000</v>
      </c>
      <c r="B21" s="84" t="s">
        <v>9</v>
      </c>
      <c r="C21" s="85"/>
      <c r="D21" s="85"/>
      <c r="E21" s="85"/>
      <c r="F21" s="86"/>
    </row>
    <row r="22" spans="1:8" s="5" customFormat="1" ht="15.75" customHeight="1" x14ac:dyDescent="0.25">
      <c r="A22" s="82">
        <v>6000</v>
      </c>
      <c r="B22" s="84" t="s">
        <v>10</v>
      </c>
      <c r="C22" s="31">
        <f>198000+3810</f>
        <v>201810</v>
      </c>
      <c r="D22" s="31">
        <f>2634</f>
        <v>2634</v>
      </c>
      <c r="E22" s="31">
        <v>0</v>
      </c>
      <c r="F22" s="34">
        <v>0</v>
      </c>
    </row>
    <row r="23" spans="1:8" s="5" customFormat="1" ht="14.25" customHeight="1" thickBot="1" x14ac:dyDescent="0.3">
      <c r="A23" s="87">
        <v>9000</v>
      </c>
      <c r="B23" s="88" t="s">
        <v>11</v>
      </c>
      <c r="C23" s="33">
        <f>83581</f>
        <v>83581</v>
      </c>
      <c r="D23" s="33">
        <f>1638517+53700</f>
        <v>1692217</v>
      </c>
      <c r="E23" s="33">
        <v>0</v>
      </c>
      <c r="F23" s="89">
        <v>0</v>
      </c>
      <c r="H23" s="5" t="s">
        <v>29</v>
      </c>
    </row>
    <row r="24" spans="1:8" s="6" customFormat="1" ht="26.25" customHeight="1" thickBot="1" x14ac:dyDescent="0.3">
      <c r="A24" s="90" t="s">
        <v>33</v>
      </c>
      <c r="B24" s="91"/>
      <c r="C24" s="35">
        <f>C18+C19+C23+C22</f>
        <v>3624185</v>
      </c>
      <c r="D24" s="35">
        <f>D18+D19+D22+D23</f>
        <v>2478753</v>
      </c>
      <c r="E24" s="35">
        <f>E18+E19+E23</f>
        <v>848660</v>
      </c>
      <c r="F24" s="96">
        <f>F18+F19+F23</f>
        <v>882847</v>
      </c>
    </row>
    <row r="25" spans="1:8" s="6" customFormat="1" ht="25.5" customHeight="1" thickBot="1" x14ac:dyDescent="0.3">
      <c r="A25" s="97" t="s">
        <v>34</v>
      </c>
      <c r="B25" s="98"/>
      <c r="C25" s="36">
        <f>C24+C16</f>
        <v>61844485</v>
      </c>
      <c r="D25" s="36">
        <f>D24+D16</f>
        <v>65165669</v>
      </c>
      <c r="E25" s="36">
        <f>E24+E16</f>
        <v>66209988</v>
      </c>
      <c r="F25" s="92">
        <f>F24+F16</f>
        <v>68235042</v>
      </c>
    </row>
    <row r="26" spans="1:8" x14ac:dyDescent="0.25">
      <c r="A26" s="99" t="s">
        <v>25</v>
      </c>
      <c r="B26" s="100"/>
      <c r="C26" s="101"/>
      <c r="D26" s="101"/>
      <c r="E26" s="101"/>
      <c r="F26" s="102"/>
    </row>
    <row r="27" spans="1:8" s="6" customFormat="1" x14ac:dyDescent="0.25">
      <c r="A27" s="29" t="s">
        <v>23</v>
      </c>
      <c r="B27" s="29"/>
      <c r="C27" s="29"/>
      <c r="D27" s="29"/>
      <c r="E27" s="29" t="s">
        <v>24</v>
      </c>
    </row>
    <row r="28" spans="1:8" x14ac:dyDescent="0.25">
      <c r="A28" s="51"/>
      <c r="B28" s="51"/>
      <c r="C28" s="51"/>
      <c r="D28" s="50"/>
      <c r="E28" s="51"/>
    </row>
    <row r="29" spans="1:8" x14ac:dyDescent="0.25">
      <c r="A29" s="51"/>
      <c r="B29" s="51"/>
      <c r="C29" s="51">
        <v>1774896</v>
      </c>
      <c r="D29" s="51"/>
      <c r="E29" s="51"/>
    </row>
    <row r="30" spans="1:8" x14ac:dyDescent="0.25">
      <c r="A30" s="51"/>
      <c r="B30" s="51"/>
      <c r="C30" s="51">
        <v>152145</v>
      </c>
      <c r="D30" s="51"/>
      <c r="E30" s="51"/>
    </row>
  </sheetData>
  <mergeCells count="12">
    <mergeCell ref="D2:F2"/>
    <mergeCell ref="A16:B16"/>
    <mergeCell ref="A24:B24"/>
    <mergeCell ref="A25:B25"/>
    <mergeCell ref="A4:F4"/>
    <mergeCell ref="A9:F9"/>
    <mergeCell ref="A17:F17"/>
    <mergeCell ref="A6:A7"/>
    <mergeCell ref="B6:B7"/>
    <mergeCell ref="C6:C7"/>
    <mergeCell ref="D6:D7"/>
    <mergeCell ref="E6:F6"/>
  </mergeCells>
  <phoneticPr fontId="0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2020-12-21T14:45:01Z</cp:lastPrinted>
  <dcterms:created xsi:type="dcterms:W3CDTF">2006-09-16T00:00:00Z</dcterms:created>
  <dcterms:modified xsi:type="dcterms:W3CDTF">2020-12-22T08:05:59Z</dcterms:modified>
</cp:coreProperties>
</file>